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-12" windowWidth="12720" windowHeight="12408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Skadedyrsbekæmpelse!$A$1:$H$14</definedName>
    <definedName name="_xlnm.Print_Area" localSheetId="2">Skorstensfejning!$A$1:$N$29</definedName>
    <definedName name="_xlnm.Print_Area" localSheetId="0">'Vej og Park'!$A$1:$F$43</definedName>
  </definedNames>
  <calcPr calcId="145621" calcOnSave="0"/>
</workbook>
</file>

<file path=xl/calcChain.xml><?xml version="1.0" encoding="utf-8"?>
<calcChain xmlns="http://schemas.openxmlformats.org/spreadsheetml/2006/main">
  <c r="D4" i="3" l="1"/>
  <c r="F42" i="8" l="1"/>
  <c r="F41" i="8"/>
  <c r="F38" i="8"/>
  <c r="F37" i="8"/>
  <c r="F36" i="8"/>
  <c r="F35" i="8"/>
  <c r="F34" i="8"/>
  <c r="F33" i="8"/>
  <c r="F30" i="8"/>
  <c r="F29" i="8"/>
  <c r="F28" i="8"/>
  <c r="F27" i="8"/>
  <c r="F26" i="8"/>
  <c r="F23" i="8"/>
  <c r="F22" i="8"/>
  <c r="F21" i="8"/>
  <c r="F18" i="8"/>
  <c r="F17" i="8"/>
  <c r="F16" i="8"/>
  <c r="F15" i="8"/>
  <c r="E20" i="8"/>
  <c r="E25" i="8" s="1"/>
  <c r="E32" i="8" s="1"/>
  <c r="E40" i="8" s="1"/>
  <c r="F14" i="8"/>
  <c r="F20" i="8" s="1"/>
  <c r="F25" i="8" s="1"/>
  <c r="F32" i="8" s="1"/>
  <c r="F40" i="8" s="1"/>
  <c r="E14" i="8"/>
  <c r="D14" i="8"/>
  <c r="D20" i="8" s="1"/>
  <c r="D25" i="8" s="1"/>
  <c r="D32" i="8" s="1"/>
  <c r="D40" i="8" s="1"/>
  <c r="F8" i="8"/>
  <c r="F7" i="8"/>
  <c r="F6" i="8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C43" i="8" l="1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D5" i="3" l="1"/>
  <c r="D6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7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7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8" i="3"/>
  <c r="E9" i="3"/>
  <c r="D9" i="3"/>
  <c r="D10" i="3"/>
  <c r="E13" i="3"/>
  <c r="D11" i="3"/>
  <c r="C12" i="3"/>
  <c r="E12" i="3"/>
</calcChain>
</file>

<file path=xl/sharedStrings.xml><?xml version="1.0" encoding="utf-8"?>
<sst xmlns="http://schemas.openxmlformats.org/spreadsheetml/2006/main" count="79" uniqueCount="78">
  <si>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</si>
  <si>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</si>
  <si>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</si>
  <si>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</si>
  <si>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</si>
  <si>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</si>
  <si>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</si>
  <si>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</si>
  <si>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Maskingruppe 1</t>
  </si>
  <si>
    <t>Feje-/sugebil</t>
  </si>
  <si>
    <t>Maskingruppe 2</t>
  </si>
  <si>
    <t>Gummiged</t>
  </si>
  <si>
    <t>Spulevogn</t>
  </si>
  <si>
    <t>Asfaltslæb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</si>
  <si>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</si>
  <si>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</si>
  <si>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</si>
  <si>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</si>
  <si>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</si>
  <si>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</si>
  <si>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</si>
  <si>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</si>
  <si>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</si>
  <si>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</si>
  <si>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</si>
  <si>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</si>
  <si>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</si>
  <si>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</si>
  <si>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</si>
  <si>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</si>
  <si>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</si>
  <si>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</si>
  <si>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</si>
  <si>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</si>
  <si>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</si>
  <si>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</si>
  <si>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</si>
  <si>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</si>
  <si>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</si>
  <si>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</si>
  <si>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</si>
  <si>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</si>
  <si>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</si>
  <si>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</si>
  <si>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</si>
  <si>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</si>
  <si>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</si>
  <si>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</si>
  <si>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</si>
  <si>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</si>
  <si>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</si>
  <si>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</si>
  <si>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</si>
  <si>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</si>
  <si>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</si>
  <si>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</si>
  <si>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</si>
  <si>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</si>
  <si>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</si>
  <si>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</si>
  <si>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</si>
  <si>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</si>
  <si>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</si>
  <si>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</si>
  <si>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</si>
  <si>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</si>
  <si>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</si>
  <si>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Maskingruppe 5</t>
  </si>
  <si>
    <t>Udgift i 2015 er skønnet</t>
  </si>
  <si>
    <t>Provenuberegning for skadedyrsbekæmpelse 2007 - 2016</t>
  </si>
  <si>
    <r>
      <t xml:space="preserve">2016 </t>
    </r>
    <r>
      <rPr>
        <b/>
        <sz val="9"/>
        <rFont val="Arial"/>
        <family val="2"/>
      </rPr>
      <t>inkl. tillæg for støvposer</t>
    </r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</si>
  <si>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</si>
  <si>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</si>
  <si>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>Vej og Park.   Mand- og maskintimer 2016</t>
  </si>
  <si>
    <t>Gebyrer for skorstensfejning 2014 - 2016</t>
  </si>
  <si>
    <t>Fremskrivning 2015 -&gt; 2016, jf. dok.nr. 51710/15</t>
  </si>
  <si>
    <t xml:space="preserve">Udgift i 2016 fastsat af Udvalget for Plan og Teknik 7. maj 2015. </t>
  </si>
  <si>
    <t>Kontrakt-sum + Udgift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</si>
</sst>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5" fillId="0" borderId="18" xfId="1" applyNumberFormat="1" applyFont="1" applyFill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43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43" fontId="9" fillId="0" borderId="11" xfId="1" applyNumberFormat="1" applyFont="1" applyBorder="1" applyAlignment="1">
      <alignment vertical="top"/>
    </xf>
    <xf numFmtId="43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43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3" fontId="0" fillId="0" borderId="34" xfId="1" applyNumberFormat="1" applyFont="1" applyBorder="1" applyAlignment="1">
      <alignment vertical="top"/>
    </xf>
    <xf numFmtId="43" fontId="0" fillId="0" borderId="29" xfId="1" applyNumberFormat="1" applyFont="1" applyBorder="1" applyAlignment="1">
      <alignment vertical="top"/>
    </xf>
    <xf numFmtId="43" fontId="0" fillId="0" borderId="35" xfId="1" applyNumberFormat="1" applyFont="1" applyBorder="1" applyAlignment="1">
      <alignment vertical="top"/>
    </xf>
    <xf numFmtId="43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43" fontId="0" fillId="0" borderId="36" xfId="1" applyNumberFormat="1" applyFont="1" applyBorder="1" applyAlignment="1">
      <alignment vertical="top"/>
    </xf>
    <xf numFmtId="43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2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43" fontId="9" fillId="0" borderId="15" xfId="1" applyNumberFormat="1" applyFont="1" applyBorder="1" applyAlignment="1">
      <alignment vertical="top"/>
    </xf>
    <xf numFmtId="43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6" fontId="5" fillId="0" borderId="18" xfId="1" applyNumberFormat="1" applyFont="1" applyFill="1" applyBorder="1" applyAlignment="1">
      <alignment horizontal="center" wrapText="1"/>
    </xf>
    <xf numFmtId="166" fontId="5" fillId="3" borderId="18" xfId="1" applyNumberFormat="1" applyFont="1" applyFill="1" applyBorder="1" applyAlignment="1">
      <alignment horizontal="center" wrapText="1"/>
    </xf>
    <xf numFmtId="166" fontId="0" fillId="0" borderId="18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tabSelected="1" workbookViewId="0">
      <selection activeCell="F12" sqref="F12"/>
    </sheetView>
  </sheetViews>
  <sheetFormatPr defaultRowHeight="13.2" x14ac:dyDescent="0.25"/>
  <cols>
    <col min="1" max="1" width="2.6640625" customWidth="1"/>
    <col min="2" max="2" width="2.6640625" style="12" customWidth="1"/>
    <col min="3" max="3" width="39.6640625" customWidth="1"/>
    <col min="5" max="6" width="9.109375" style="8"/>
    <col min="8" max="14" width="9.109375" style="107"/>
  </cols>
  <sheetData>
    <row r="1" spans="1:9" ht="15.6" x14ac:dyDescent="0.3">
      <c r="B1" s="5" t="s">
        <v>73</v>
      </c>
    </row>
    <row r="2" spans="1:9" ht="15.6" x14ac:dyDescent="0.3">
      <c r="B2" s="5"/>
    </row>
    <row r="3" spans="1:9" x14ac:dyDescent="0.25">
      <c r="A3" s="7"/>
      <c r="B3" s="12" t="s">
        <v>2</v>
      </c>
      <c r="C3" s="7"/>
      <c r="D3" s="91"/>
      <c r="E3" s="105">
        <v>1.93</v>
      </c>
      <c r="F3" s="106">
        <v>0.95</v>
      </c>
    </row>
    <row r="4" spans="1:9" ht="13.8" thickBot="1" x14ac:dyDescent="0.3">
      <c r="D4" s="91"/>
      <c r="E4" s="102"/>
      <c r="F4" s="102"/>
    </row>
    <row r="5" spans="1:9" ht="13.8" x14ac:dyDescent="0.25">
      <c r="A5" s="14"/>
      <c r="B5" s="15" t="s">
        <v>0</v>
      </c>
      <c r="C5" s="16"/>
      <c r="D5" s="103">
        <v>2014</v>
      </c>
      <c r="E5" s="103">
        <v>2015</v>
      </c>
      <c r="F5" s="103">
        <v>2016</v>
      </c>
    </row>
    <row r="6" spans="1:9" x14ac:dyDescent="0.25">
      <c r="A6" s="14"/>
      <c r="B6" s="22"/>
      <c r="C6" s="23" t="s">
        <v>51</v>
      </c>
      <c r="D6" s="34">
        <v>299</v>
      </c>
      <c r="E6" s="34">
        <v>304.77069999999998</v>
      </c>
      <c r="F6" s="34">
        <f>(E6/100*F3)+E6</f>
        <v>307.66602164999995</v>
      </c>
      <c r="H6" s="108"/>
    </row>
    <row r="7" spans="1:9" x14ac:dyDescent="0.25">
      <c r="A7" s="14"/>
      <c r="B7" s="22"/>
      <c r="C7" s="87" t="s">
        <v>40</v>
      </c>
      <c r="D7" s="34">
        <v>405</v>
      </c>
      <c r="E7" s="34">
        <v>412.81650000000002</v>
      </c>
      <c r="F7" s="34">
        <f>(E7/100*$F$3)+E7</f>
        <v>416.73825675000001</v>
      </c>
    </row>
    <row r="8" spans="1:9" ht="13.8" thickBot="1" x14ac:dyDescent="0.3">
      <c r="A8" s="14"/>
      <c r="B8" s="24"/>
      <c r="C8" s="88" t="s">
        <v>41</v>
      </c>
      <c r="D8" s="35">
        <v>356</v>
      </c>
      <c r="E8" s="35">
        <v>362.87079999999997</v>
      </c>
      <c r="F8" s="35">
        <f>(E8/100*F3)+E8</f>
        <v>366.31807259999999</v>
      </c>
    </row>
    <row r="9" spans="1:9" x14ac:dyDescent="0.25">
      <c r="A9" s="14"/>
      <c r="B9" s="8"/>
      <c r="C9" s="23" t="s">
        <v>75</v>
      </c>
      <c r="D9" s="91"/>
      <c r="E9" s="102"/>
      <c r="F9" s="102"/>
    </row>
    <row r="10" spans="1:9" x14ac:dyDescent="0.25">
      <c r="A10" s="14"/>
      <c r="B10" s="17"/>
      <c r="C10" s="14"/>
      <c r="D10" s="91"/>
      <c r="E10" s="102"/>
      <c r="F10" s="102"/>
    </row>
    <row r="11" spans="1:9" x14ac:dyDescent="0.25">
      <c r="A11" s="14"/>
      <c r="B11" s="17" t="s">
        <v>3</v>
      </c>
      <c r="C11" s="14"/>
      <c r="D11" s="91"/>
      <c r="E11" s="105">
        <v>1.59</v>
      </c>
      <c r="F11" s="106">
        <v>0.83</v>
      </c>
      <c r="G11" s="92"/>
      <c r="I11" s="109"/>
    </row>
    <row r="12" spans="1:9" x14ac:dyDescent="0.25">
      <c r="A12" s="14"/>
      <c r="B12" s="17"/>
      <c r="C12" s="14"/>
      <c r="D12" s="91"/>
      <c r="E12" s="102"/>
      <c r="F12" s="102"/>
    </row>
    <row r="13" spans="1:9" ht="14.4" thickBot="1" x14ac:dyDescent="0.3">
      <c r="A13" s="14"/>
      <c r="B13" s="19" t="s">
        <v>1</v>
      </c>
      <c r="C13" s="18"/>
      <c r="D13" s="91"/>
      <c r="E13" s="102"/>
      <c r="F13" s="102"/>
    </row>
    <row r="14" spans="1:9" x14ac:dyDescent="0.25">
      <c r="A14" s="14"/>
      <c r="B14" s="21" t="s">
        <v>8</v>
      </c>
      <c r="C14" s="16"/>
      <c r="D14" s="103">
        <f>+D5</f>
        <v>2014</v>
      </c>
      <c r="E14" s="103">
        <f>+E5</f>
        <v>2015</v>
      </c>
      <c r="F14" s="103">
        <f>+F5</f>
        <v>2016</v>
      </c>
    </row>
    <row r="15" spans="1:9" x14ac:dyDescent="0.25">
      <c r="A15" s="14"/>
      <c r="B15" s="22"/>
      <c r="C15" s="18" t="s">
        <v>64</v>
      </c>
      <c r="D15" s="34">
        <v>70</v>
      </c>
      <c r="E15" s="34">
        <v>71.113</v>
      </c>
      <c r="F15" s="34">
        <f>+E15*$F$11/100+E15</f>
        <v>71.703237900000005</v>
      </c>
      <c r="I15" s="108"/>
    </row>
    <row r="16" spans="1:9" x14ac:dyDescent="0.25">
      <c r="A16" s="14"/>
      <c r="B16" s="22"/>
      <c r="C16" s="6" t="s">
        <v>65</v>
      </c>
      <c r="D16" s="34">
        <v>204</v>
      </c>
      <c r="E16" s="34">
        <v>207.24359999999999</v>
      </c>
      <c r="F16" s="34">
        <f>+E16*$F$11/100+E16</f>
        <v>208.96372187999998</v>
      </c>
      <c r="I16" s="108"/>
    </row>
    <row r="17" spans="1:9" x14ac:dyDescent="0.25">
      <c r="A17" s="14"/>
      <c r="B17" s="22"/>
      <c r="C17" s="6" t="s">
        <v>66</v>
      </c>
      <c r="D17" s="34">
        <v>306</v>
      </c>
      <c r="E17" s="34">
        <v>310.86540000000002</v>
      </c>
      <c r="F17" s="34">
        <f>+E17*$F$11/100+E17</f>
        <v>313.44558282000003</v>
      </c>
      <c r="I17" s="108"/>
    </row>
    <row r="18" spans="1:9" ht="13.8" thickBot="1" x14ac:dyDescent="0.3">
      <c r="A18" s="14"/>
      <c r="B18" s="24"/>
      <c r="C18" s="10" t="s">
        <v>9</v>
      </c>
      <c r="D18" s="35">
        <v>292</v>
      </c>
      <c r="E18" s="35">
        <v>296.64280000000002</v>
      </c>
      <c r="F18" s="35">
        <f>+E18*$F$11/100+E18</f>
        <v>299.10493524000003</v>
      </c>
      <c r="I18" s="108"/>
    </row>
    <row r="19" spans="1:9" ht="13.8" thickBot="1" x14ac:dyDescent="0.3">
      <c r="A19" s="14"/>
      <c r="B19" s="20"/>
      <c r="C19" s="6"/>
      <c r="D19" s="25"/>
      <c r="E19" s="25"/>
      <c r="F19" s="25"/>
    </row>
    <row r="20" spans="1:9" x14ac:dyDescent="0.25">
      <c r="A20" s="14"/>
      <c r="B20" s="21" t="s">
        <v>10</v>
      </c>
      <c r="C20" s="26"/>
      <c r="D20" s="103">
        <f>+D14</f>
        <v>2014</v>
      </c>
      <c r="E20" s="103">
        <f>+E14</f>
        <v>2015</v>
      </c>
      <c r="F20" s="103">
        <f>+F14</f>
        <v>2016</v>
      </c>
    </row>
    <row r="21" spans="1:9" x14ac:dyDescent="0.25">
      <c r="A21" s="14"/>
      <c r="B21" s="22"/>
      <c r="C21" s="6" t="s">
        <v>61</v>
      </c>
      <c r="D21" s="34">
        <v>264</v>
      </c>
      <c r="E21" s="34">
        <v>268.19760000000002</v>
      </c>
      <c r="F21" s="34">
        <f>+E21*$F$11/100+E21</f>
        <v>270.42364008000004</v>
      </c>
      <c r="I21" s="108"/>
    </row>
    <row r="22" spans="1:9" x14ac:dyDescent="0.25">
      <c r="A22" s="14"/>
      <c r="B22" s="22"/>
      <c r="C22" s="6" t="s">
        <v>62</v>
      </c>
      <c r="D22" s="34">
        <v>180</v>
      </c>
      <c r="E22" s="34">
        <v>182.86199999999999</v>
      </c>
      <c r="F22" s="34">
        <f>+E22*$F$11/100+E22</f>
        <v>184.37975459999998</v>
      </c>
      <c r="I22" s="108"/>
    </row>
    <row r="23" spans="1:9" ht="13.8" thickBot="1" x14ac:dyDescent="0.3">
      <c r="A23" s="14"/>
      <c r="B23" s="24"/>
      <c r="C23" s="13" t="s">
        <v>63</v>
      </c>
      <c r="D23" s="35">
        <v>223</v>
      </c>
      <c r="E23" s="35">
        <v>226.54570000000001</v>
      </c>
      <c r="F23" s="35">
        <f>+E23*$F$11/100+E23</f>
        <v>228.42602931000002</v>
      </c>
      <c r="I23" s="108"/>
    </row>
    <row r="24" spans="1:9" ht="13.8" thickBot="1" x14ac:dyDescent="0.3">
      <c r="A24" s="14"/>
      <c r="B24" s="20"/>
      <c r="C24" s="18"/>
      <c r="D24" s="25"/>
      <c r="E24" s="25"/>
      <c r="F24" s="25"/>
    </row>
    <row r="25" spans="1:9" x14ac:dyDescent="0.25">
      <c r="A25" s="14"/>
      <c r="B25" s="21" t="s">
        <v>52</v>
      </c>
      <c r="C25" s="16"/>
      <c r="D25" s="103">
        <f>+D20</f>
        <v>2014</v>
      </c>
      <c r="E25" s="103">
        <f>+E20</f>
        <v>2015</v>
      </c>
      <c r="F25" s="103">
        <f>+F20</f>
        <v>2016</v>
      </c>
    </row>
    <row r="26" spans="1:9" x14ac:dyDescent="0.25">
      <c r="A26" s="14"/>
      <c r="B26" s="22"/>
      <c r="C26" s="11" t="s">
        <v>58</v>
      </c>
      <c r="D26" s="34">
        <v>98</v>
      </c>
      <c r="E26" s="34">
        <v>99.558199999999999</v>
      </c>
      <c r="F26" s="34">
        <f>+E26*$F$11/100+E26</f>
        <v>100.38453306</v>
      </c>
      <c r="I26" s="108"/>
    </row>
    <row r="27" spans="1:9" x14ac:dyDescent="0.25">
      <c r="A27" s="14"/>
      <c r="B27" s="22"/>
      <c r="C27" s="11" t="s">
        <v>11</v>
      </c>
      <c r="D27" s="34">
        <v>355</v>
      </c>
      <c r="E27" s="34">
        <v>360.64449999999999</v>
      </c>
      <c r="F27" s="34">
        <f t="shared" ref="F27:F30" si="0">+E27*$F$11/100+E27</f>
        <v>363.63784935000001</v>
      </c>
      <c r="I27" s="108"/>
    </row>
    <row r="28" spans="1:9" x14ac:dyDescent="0.25">
      <c r="A28" s="14"/>
      <c r="B28" s="22"/>
      <c r="C28" s="11" t="s">
        <v>59</v>
      </c>
      <c r="D28" s="34">
        <v>264</v>
      </c>
      <c r="E28" s="34">
        <v>268.19760000000002</v>
      </c>
      <c r="F28" s="34">
        <f t="shared" si="0"/>
        <v>270.42364008000004</v>
      </c>
      <c r="I28" s="108"/>
    </row>
    <row r="29" spans="1:9" x14ac:dyDescent="0.25">
      <c r="A29" s="14"/>
      <c r="B29" s="22"/>
      <c r="C29" s="11" t="s">
        <v>60</v>
      </c>
      <c r="D29" s="34">
        <v>226</v>
      </c>
      <c r="E29" s="34">
        <v>229.5934</v>
      </c>
      <c r="F29" s="34">
        <f t="shared" si="0"/>
        <v>231.49902521999999</v>
      </c>
      <c r="I29" s="108"/>
    </row>
    <row r="30" spans="1:9" ht="13.8" thickBot="1" x14ac:dyDescent="0.3">
      <c r="A30" s="14"/>
      <c r="B30" s="24"/>
      <c r="C30" s="13" t="s">
        <v>14</v>
      </c>
      <c r="D30" s="35">
        <v>232</v>
      </c>
      <c r="E30" s="35">
        <v>235.68879999999999</v>
      </c>
      <c r="F30" s="35">
        <f t="shared" si="0"/>
        <v>237.64501704</v>
      </c>
      <c r="I30" s="108"/>
    </row>
    <row r="31" spans="1:9" ht="13.8" thickBot="1" x14ac:dyDescent="0.3">
      <c r="A31" s="14"/>
      <c r="B31" s="20"/>
      <c r="C31" s="18"/>
      <c r="D31" s="104"/>
      <c r="E31" s="104"/>
      <c r="F31" s="104"/>
    </row>
    <row r="32" spans="1:9" x14ac:dyDescent="0.25">
      <c r="A32" s="14"/>
      <c r="B32" s="21" t="s">
        <v>53</v>
      </c>
      <c r="C32" s="16"/>
      <c r="D32" s="103">
        <f>+D25</f>
        <v>2014</v>
      </c>
      <c r="E32" s="103">
        <f>+E25</f>
        <v>2015</v>
      </c>
      <c r="F32" s="103">
        <f>+F25</f>
        <v>2016</v>
      </c>
    </row>
    <row r="33" spans="1:9" ht="13.8" x14ac:dyDescent="0.25">
      <c r="A33" s="14"/>
      <c r="B33" s="27"/>
      <c r="C33" s="89" t="s">
        <v>12</v>
      </c>
      <c r="D33" s="34">
        <v>281</v>
      </c>
      <c r="E33" s="34">
        <v>285.46789999999999</v>
      </c>
      <c r="F33" s="34">
        <f t="shared" ref="F33:F38" si="1">+E33*$F$11/100+E33</f>
        <v>287.83728357000001</v>
      </c>
      <c r="I33" s="108"/>
    </row>
    <row r="34" spans="1:9" ht="13.8" x14ac:dyDescent="0.25">
      <c r="A34" s="14"/>
      <c r="B34" s="27"/>
      <c r="C34" s="11" t="s">
        <v>55</v>
      </c>
      <c r="D34" s="34">
        <v>72</v>
      </c>
      <c r="E34" s="34">
        <v>73.144800000000004</v>
      </c>
      <c r="F34" s="34">
        <f t="shared" si="1"/>
        <v>73.751901840000002</v>
      </c>
      <c r="I34" s="108"/>
    </row>
    <row r="35" spans="1:9" ht="13.8" x14ac:dyDescent="0.25">
      <c r="A35" s="14"/>
      <c r="B35" s="27"/>
      <c r="C35" s="11" t="s">
        <v>13</v>
      </c>
      <c r="D35" s="34">
        <v>68</v>
      </c>
      <c r="E35" s="34">
        <v>69.081199999999995</v>
      </c>
      <c r="F35" s="34">
        <f t="shared" si="1"/>
        <v>69.654573959999993</v>
      </c>
      <c r="I35" s="108"/>
    </row>
    <row r="36" spans="1:9" x14ac:dyDescent="0.25">
      <c r="A36" s="14"/>
      <c r="B36" s="22"/>
      <c r="C36" s="11" t="s">
        <v>56</v>
      </c>
      <c r="D36" s="34">
        <v>61</v>
      </c>
      <c r="E36" s="34">
        <v>61.969900000000003</v>
      </c>
      <c r="F36" s="34">
        <f t="shared" si="1"/>
        <v>62.484250170000003</v>
      </c>
      <c r="I36" s="108"/>
    </row>
    <row r="37" spans="1:9" x14ac:dyDescent="0.25">
      <c r="A37" s="14"/>
      <c r="B37" s="22"/>
      <c r="C37" s="11" t="s">
        <v>42</v>
      </c>
      <c r="D37" s="34">
        <v>92</v>
      </c>
      <c r="E37" s="34">
        <v>93.462800000000001</v>
      </c>
      <c r="F37" s="34">
        <f t="shared" si="1"/>
        <v>94.238541240000004</v>
      </c>
      <c r="I37" s="108"/>
    </row>
    <row r="38" spans="1:9" ht="13.8" thickBot="1" x14ac:dyDescent="0.3">
      <c r="A38" s="14"/>
      <c r="B38" s="24"/>
      <c r="C38" s="13" t="s">
        <v>57</v>
      </c>
      <c r="D38" s="35">
        <v>77</v>
      </c>
      <c r="E38" s="35">
        <v>78.224299999999999</v>
      </c>
      <c r="F38" s="35">
        <f t="shared" si="1"/>
        <v>78.873561690000002</v>
      </c>
      <c r="I38" s="108"/>
    </row>
    <row r="39" spans="1:9" ht="13.8" thickBot="1" x14ac:dyDescent="0.3">
      <c r="A39" s="14"/>
      <c r="B39" s="20"/>
      <c r="C39" s="18"/>
      <c r="D39" s="25"/>
      <c r="E39" s="25"/>
      <c r="F39" s="25"/>
    </row>
    <row r="40" spans="1:9" x14ac:dyDescent="0.25">
      <c r="A40" s="14"/>
      <c r="B40" s="21" t="s">
        <v>67</v>
      </c>
      <c r="C40" s="16"/>
      <c r="D40" s="103">
        <f>+D32</f>
        <v>2014</v>
      </c>
      <c r="E40" s="103">
        <f>+E32</f>
        <v>2015</v>
      </c>
      <c r="F40" s="103">
        <f>+F32</f>
        <v>2016</v>
      </c>
    </row>
    <row r="41" spans="1:9" x14ac:dyDescent="0.25">
      <c r="A41" s="14"/>
      <c r="B41" s="22"/>
      <c r="C41" s="89" t="s">
        <v>54</v>
      </c>
      <c r="D41" s="34">
        <v>56</v>
      </c>
      <c r="E41" s="34">
        <v>56.8904</v>
      </c>
      <c r="F41" s="34">
        <f t="shared" ref="F41:F42" si="2">+E41*$F$11/100+E41</f>
        <v>57.362590320000002</v>
      </c>
      <c r="I41" s="108"/>
    </row>
    <row r="42" spans="1:9" ht="13.8" thickBot="1" x14ac:dyDescent="0.3">
      <c r="A42" s="14"/>
      <c r="B42" s="24"/>
      <c r="C42" s="90" t="s">
        <v>15</v>
      </c>
      <c r="D42" s="35">
        <v>56</v>
      </c>
      <c r="E42" s="35">
        <v>56.8904</v>
      </c>
      <c r="F42" s="35">
        <f t="shared" si="2"/>
        <v>57.362590320000002</v>
      </c>
      <c r="I42" s="108"/>
    </row>
    <row r="43" spans="1:9" x14ac:dyDescent="0.25">
      <c r="B43" s="9"/>
      <c r="C43" s="23" t="str">
        <f>+C9</f>
        <v>Fremskrivning 2015 -&gt; 2016, jf. dok.nr. 51710/15</v>
      </c>
    </row>
    <row r="44" spans="1:9" x14ac:dyDescent="0.25">
      <c r="B44" s="8"/>
      <c r="C44" s="8"/>
      <c r="D44" s="91"/>
    </row>
  </sheetData>
  <sheetProtection password="CA97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3"/>
  <sheetViews>
    <sheetView workbookViewId="0">
      <selection activeCell="D4" sqref="D4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69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6" t="s">
        <v>4</v>
      </c>
      <c r="C3" s="37" t="s">
        <v>5</v>
      </c>
      <c r="D3" s="38" t="s">
        <v>6</v>
      </c>
      <c r="E3" s="39" t="s">
        <v>18</v>
      </c>
      <c r="F3" s="40" t="s">
        <v>77</v>
      </c>
      <c r="G3" s="8"/>
      <c r="H3" s="8"/>
      <c r="I3" s="8"/>
      <c r="J3" s="8"/>
    </row>
    <row r="4" spans="1:10" s="111" customFormat="1" x14ac:dyDescent="0.25">
      <c r="A4" s="33"/>
      <c r="B4" s="50" t="s">
        <v>72</v>
      </c>
      <c r="C4" s="68">
        <v>53731024900</v>
      </c>
      <c r="D4" s="69">
        <f t="shared" ref="D4:D11" si="0">E4/C4*1000</f>
        <v>2.7916832087079731E-2</v>
      </c>
      <c r="E4" s="112">
        <v>1500000</v>
      </c>
      <c r="F4" s="110"/>
      <c r="G4" s="33"/>
      <c r="H4" s="33" t="s">
        <v>76</v>
      </c>
      <c r="I4" s="33"/>
      <c r="J4" s="33"/>
    </row>
    <row r="5" spans="1:10" x14ac:dyDescent="0.25">
      <c r="A5" s="8"/>
      <c r="B5" s="70">
        <v>2015</v>
      </c>
      <c r="C5" s="68">
        <v>53296348320</v>
      </c>
      <c r="D5" s="69">
        <f t="shared" si="0"/>
        <v>1.782486098852485E-2</v>
      </c>
      <c r="E5" s="113">
        <v>950000</v>
      </c>
      <c r="F5" s="61"/>
      <c r="G5" s="8"/>
      <c r="H5" s="8" t="s">
        <v>68</v>
      </c>
      <c r="I5" s="8"/>
      <c r="J5" s="8"/>
    </row>
    <row r="6" spans="1:10" x14ac:dyDescent="0.25">
      <c r="A6" s="8"/>
      <c r="B6" s="70" t="s">
        <v>44</v>
      </c>
      <c r="C6" s="68">
        <v>54094357119</v>
      </c>
      <c r="D6" s="69">
        <f t="shared" si="0"/>
        <v>1.4833802317583283E-2</v>
      </c>
      <c r="E6" s="113">
        <v>802425</v>
      </c>
      <c r="F6" s="46">
        <v>880000</v>
      </c>
      <c r="G6" s="8"/>
      <c r="H6" s="8" t="s">
        <v>48</v>
      </c>
      <c r="I6" s="8"/>
      <c r="J6" s="8"/>
    </row>
    <row r="7" spans="1:10" x14ac:dyDescent="0.25">
      <c r="A7" s="8"/>
      <c r="B7" s="50">
        <v>2013</v>
      </c>
      <c r="C7" s="43">
        <v>55019958319</v>
      </c>
      <c r="D7" s="41">
        <f t="shared" si="0"/>
        <v>1.2046594513160777E-2</v>
      </c>
      <c r="E7" s="112">
        <f>F8+F8*1.4/100</f>
        <v>662803.12800000003</v>
      </c>
      <c r="F7" s="46">
        <v>679000</v>
      </c>
      <c r="G7" s="8"/>
      <c r="H7" s="8" t="s">
        <v>43</v>
      </c>
      <c r="I7" s="8"/>
      <c r="J7" s="8"/>
    </row>
    <row r="8" spans="1:10" x14ac:dyDescent="0.25">
      <c r="A8" s="8"/>
      <c r="B8" s="50">
        <v>2012</v>
      </c>
      <c r="C8" s="43">
        <v>52909801700</v>
      </c>
      <c r="D8" s="41">
        <f t="shared" si="0"/>
        <v>1.2223255034425881E-2</v>
      </c>
      <c r="E8" s="112">
        <v>646730</v>
      </c>
      <c r="F8" s="46">
        <v>653652</v>
      </c>
      <c r="G8" s="33"/>
      <c r="H8" s="33" t="s">
        <v>21</v>
      </c>
      <c r="I8" s="8"/>
      <c r="J8" s="8"/>
    </row>
    <row r="9" spans="1:10" s="33" customFormat="1" x14ac:dyDescent="0.25">
      <c r="B9" s="50" t="s">
        <v>16</v>
      </c>
      <c r="C9" s="43">
        <v>55273620800</v>
      </c>
      <c r="D9" s="41">
        <f t="shared" si="0"/>
        <v>1.1234653909265884E-2</v>
      </c>
      <c r="E9" s="112">
        <f>+F10+F10*1.8/100</f>
        <v>620980</v>
      </c>
      <c r="F9" s="46">
        <v>628500</v>
      </c>
      <c r="H9" s="33" t="s">
        <v>17</v>
      </c>
    </row>
    <row r="10" spans="1:10" x14ac:dyDescent="0.25">
      <c r="A10" s="8"/>
      <c r="B10" s="71">
        <v>2010</v>
      </c>
      <c r="C10" s="44">
        <v>59619136100</v>
      </c>
      <c r="D10" s="41">
        <f t="shared" si="0"/>
        <v>1.0181294794038453E-2</v>
      </c>
      <c r="E10" s="114">
        <v>607000</v>
      </c>
      <c r="F10" s="47">
        <v>610000</v>
      </c>
      <c r="G10" s="8"/>
      <c r="H10" s="8" t="s">
        <v>19</v>
      </c>
      <c r="I10" s="8"/>
      <c r="J10" s="8"/>
    </row>
    <row r="11" spans="1:10" x14ac:dyDescent="0.25">
      <c r="A11" s="8"/>
      <c r="B11" s="71">
        <v>2009</v>
      </c>
      <c r="C11" s="44">
        <v>51532351916</v>
      </c>
      <c r="D11" s="41">
        <f t="shared" si="0"/>
        <v>1.142748153548102E-2</v>
      </c>
      <c r="E11" s="114">
        <v>588885</v>
      </c>
      <c r="F11" s="47"/>
      <c r="G11" s="8"/>
      <c r="H11" s="8" t="s">
        <v>20</v>
      </c>
      <c r="I11" s="8"/>
      <c r="J11" s="8"/>
    </row>
    <row r="12" spans="1:10" x14ac:dyDescent="0.25">
      <c r="A12" s="8"/>
      <c r="B12" s="71">
        <v>2008</v>
      </c>
      <c r="C12" s="44">
        <f>44902795446</f>
        <v>44902795446</v>
      </c>
      <c r="D12" s="41">
        <v>1.4200000000000001E-2</v>
      </c>
      <c r="E12" s="114">
        <f>C12*D12/1000</f>
        <v>637619.69533319992</v>
      </c>
      <c r="F12" s="48"/>
      <c r="G12" s="8"/>
      <c r="H12" s="8"/>
      <c r="I12" s="8"/>
      <c r="J12" s="8"/>
    </row>
    <row r="13" spans="1:10" ht="13.8" thickBot="1" x14ac:dyDescent="0.3">
      <c r="A13" s="8"/>
      <c r="B13" s="72">
        <v>2007</v>
      </c>
      <c r="C13" s="45">
        <v>38927592100</v>
      </c>
      <c r="D13" s="42">
        <v>1.4200000000000001E-2</v>
      </c>
      <c r="E13" s="115">
        <f>C13*D13/1000</f>
        <v>552771.8078200001</v>
      </c>
      <c r="F13" s="49"/>
      <c r="G13" s="8"/>
      <c r="H13" s="8"/>
      <c r="I13" s="8"/>
      <c r="J13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N55"/>
  <sheetViews>
    <sheetView showGridLines="0" zoomScale="115" zoomScaleNormal="115" zoomScaleSheetLayoutView="100" workbookViewId="0">
      <selection activeCell="J36" sqref="J36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1" max="11" width="0" hidden="1" customWidth="1"/>
  </cols>
  <sheetData>
    <row r="1" spans="2:14" s="5" customFormat="1" ht="15.6" x14ac:dyDescent="0.3">
      <c r="B1" s="5" t="s">
        <v>74</v>
      </c>
    </row>
    <row r="2" spans="2:14" ht="13.8" thickBot="1" x14ac:dyDescent="0.3"/>
    <row r="3" spans="2:14" ht="49.2" x14ac:dyDescent="0.25">
      <c r="B3" s="51" t="s">
        <v>7</v>
      </c>
      <c r="C3" s="93"/>
      <c r="D3" s="63">
        <v>2011</v>
      </c>
      <c r="E3" s="63">
        <v>2012</v>
      </c>
      <c r="F3" s="94" t="s">
        <v>45</v>
      </c>
      <c r="G3" s="63">
        <v>2013</v>
      </c>
      <c r="H3" s="94" t="s">
        <v>46</v>
      </c>
      <c r="I3" s="63">
        <v>2014</v>
      </c>
      <c r="J3" s="94" t="s">
        <v>49</v>
      </c>
      <c r="K3" s="94">
        <v>2015</v>
      </c>
      <c r="L3" s="73" t="s">
        <v>71</v>
      </c>
      <c r="M3" s="101">
        <v>2016</v>
      </c>
      <c r="N3" s="52" t="s">
        <v>70</v>
      </c>
    </row>
    <row r="4" spans="2:14" x14ac:dyDescent="0.25">
      <c r="B4" s="95" t="s">
        <v>31</v>
      </c>
      <c r="C4" s="58"/>
      <c r="D4" s="64"/>
      <c r="E4" s="64"/>
      <c r="F4" s="64"/>
      <c r="G4" s="64"/>
      <c r="H4" s="64"/>
      <c r="I4" s="64"/>
      <c r="J4" s="74"/>
      <c r="K4" s="64"/>
      <c r="L4" s="74"/>
      <c r="M4" s="77"/>
      <c r="N4" s="78"/>
    </row>
    <row r="5" spans="2:14" x14ac:dyDescent="0.25">
      <c r="B5" s="96"/>
      <c r="C5" s="59" t="s">
        <v>32</v>
      </c>
      <c r="D5" s="65"/>
      <c r="E5" s="65"/>
      <c r="F5" s="65"/>
      <c r="G5" s="65"/>
      <c r="H5" s="65"/>
      <c r="I5" s="65"/>
      <c r="J5" s="62"/>
      <c r="K5" s="65"/>
      <c r="L5" s="62"/>
      <c r="M5" s="79"/>
      <c r="N5" s="80"/>
    </row>
    <row r="6" spans="2:14" x14ac:dyDescent="0.25">
      <c r="B6" s="28"/>
      <c r="C6" s="29" t="s">
        <v>22</v>
      </c>
      <c r="D6" s="65">
        <v>91.06</v>
      </c>
      <c r="E6" s="65">
        <v>91.49</v>
      </c>
      <c r="F6" s="65">
        <f t="shared" ref="F6:F11" si="0">+E6*1.01</f>
        <v>92.404899999999998</v>
      </c>
      <c r="G6" s="65">
        <v>94.98</v>
      </c>
      <c r="H6" s="65">
        <f t="shared" ref="H6:H11" si="1">+G6*1.01</f>
        <v>95.9298</v>
      </c>
      <c r="I6" s="65">
        <v>97.05</v>
      </c>
      <c r="J6" s="62">
        <f t="shared" ref="J6:J11" si="2">+I6*1.01</f>
        <v>98.020499999999998</v>
      </c>
      <c r="K6" s="65">
        <v>98.53</v>
      </c>
      <c r="L6" s="62">
        <f t="shared" ref="L6:L11" si="3">+K6*1.01</f>
        <v>99.515299999999996</v>
      </c>
      <c r="M6" s="79">
        <v>99.86</v>
      </c>
      <c r="N6" s="80">
        <f t="shared" ref="N6:N11" si="4">+M6*1.01</f>
        <v>100.8586</v>
      </c>
    </row>
    <row r="7" spans="2:14" ht="26.4" x14ac:dyDescent="0.25">
      <c r="B7" s="28"/>
      <c r="C7" s="29" t="s">
        <v>23</v>
      </c>
      <c r="D7" s="65">
        <v>71.349999999999994</v>
      </c>
      <c r="E7" s="65">
        <v>73.260000000000005</v>
      </c>
      <c r="F7" s="65">
        <f t="shared" si="0"/>
        <v>73.99260000000001</v>
      </c>
      <c r="G7" s="65">
        <v>74.42</v>
      </c>
      <c r="H7" s="65">
        <f t="shared" si="1"/>
        <v>75.164200000000008</v>
      </c>
      <c r="I7" s="65">
        <v>76.040000000000006</v>
      </c>
      <c r="J7" s="62">
        <f t="shared" si="2"/>
        <v>76.80040000000001</v>
      </c>
      <c r="K7" s="65">
        <v>77.2</v>
      </c>
      <c r="L7" s="62">
        <f t="shared" si="3"/>
        <v>77.972000000000008</v>
      </c>
      <c r="M7" s="79">
        <v>78.239999999999995</v>
      </c>
      <c r="N7" s="80">
        <f t="shared" si="4"/>
        <v>79.02239999999999</v>
      </c>
    </row>
    <row r="8" spans="2:14" ht="26.4" x14ac:dyDescent="0.25">
      <c r="B8" s="28"/>
      <c r="C8" s="29" t="s">
        <v>24</v>
      </c>
      <c r="D8" s="65">
        <v>3.23</v>
      </c>
      <c r="E8" s="65">
        <v>3.32</v>
      </c>
      <c r="F8" s="65">
        <f t="shared" si="0"/>
        <v>3.3531999999999997</v>
      </c>
      <c r="G8" s="65">
        <v>3.37</v>
      </c>
      <c r="H8" s="65">
        <f t="shared" si="1"/>
        <v>3.4037000000000002</v>
      </c>
      <c r="I8" s="65">
        <v>3.44</v>
      </c>
      <c r="J8" s="62">
        <f t="shared" si="2"/>
        <v>3.4744000000000002</v>
      </c>
      <c r="K8" s="65">
        <v>3.49</v>
      </c>
      <c r="L8" s="62">
        <f t="shared" si="3"/>
        <v>3.5249000000000001</v>
      </c>
      <c r="M8" s="79">
        <v>3.54</v>
      </c>
      <c r="N8" s="80">
        <f t="shared" si="4"/>
        <v>3.5754000000000001</v>
      </c>
    </row>
    <row r="9" spans="2:14" x14ac:dyDescent="0.25">
      <c r="B9" s="28"/>
      <c r="C9" s="59" t="s">
        <v>33</v>
      </c>
      <c r="D9" s="65"/>
      <c r="E9" s="65"/>
      <c r="F9" s="65">
        <f t="shared" si="0"/>
        <v>0</v>
      </c>
      <c r="G9" s="65"/>
      <c r="H9" s="65">
        <f t="shared" si="1"/>
        <v>0</v>
      </c>
      <c r="I9" s="65"/>
      <c r="J9" s="62">
        <f t="shared" si="2"/>
        <v>0</v>
      </c>
      <c r="K9" s="65"/>
      <c r="L9" s="62">
        <f t="shared" si="3"/>
        <v>0</v>
      </c>
      <c r="M9" s="79"/>
      <c r="N9" s="80">
        <f t="shared" si="4"/>
        <v>0</v>
      </c>
    </row>
    <row r="10" spans="2:14" x14ac:dyDescent="0.25">
      <c r="B10" s="28"/>
      <c r="C10" s="29" t="s">
        <v>25</v>
      </c>
      <c r="D10" s="65">
        <v>207.92</v>
      </c>
      <c r="E10" s="65">
        <v>213.47</v>
      </c>
      <c r="F10" s="65">
        <f t="shared" si="0"/>
        <v>215.60470000000001</v>
      </c>
      <c r="G10" s="65">
        <v>216.86</v>
      </c>
      <c r="H10" s="65">
        <f t="shared" si="1"/>
        <v>219.02860000000001</v>
      </c>
      <c r="I10" s="65">
        <v>221.59</v>
      </c>
      <c r="J10" s="62">
        <f t="shared" si="2"/>
        <v>223.80590000000001</v>
      </c>
      <c r="K10" s="65">
        <v>224.96</v>
      </c>
      <c r="L10" s="62">
        <f t="shared" si="3"/>
        <v>227.20960000000002</v>
      </c>
      <c r="M10" s="79">
        <v>228</v>
      </c>
      <c r="N10" s="80">
        <f t="shared" si="4"/>
        <v>230.28</v>
      </c>
    </row>
    <row r="11" spans="2:14" x14ac:dyDescent="0.25">
      <c r="B11" s="28"/>
      <c r="C11" s="29" t="s">
        <v>26</v>
      </c>
      <c r="D11" s="65">
        <v>103.93</v>
      </c>
      <c r="E11" s="65">
        <v>106.7</v>
      </c>
      <c r="F11" s="65">
        <f t="shared" si="0"/>
        <v>107.76700000000001</v>
      </c>
      <c r="G11" s="65">
        <v>108.4</v>
      </c>
      <c r="H11" s="65">
        <f t="shared" si="1"/>
        <v>109.48400000000001</v>
      </c>
      <c r="I11" s="65">
        <v>110.76</v>
      </c>
      <c r="J11" s="62">
        <f t="shared" si="2"/>
        <v>111.86760000000001</v>
      </c>
      <c r="K11" s="65">
        <v>112.44</v>
      </c>
      <c r="L11" s="62">
        <f t="shared" si="3"/>
        <v>113.56439999999999</v>
      </c>
      <c r="M11" s="79">
        <v>113.96</v>
      </c>
      <c r="N11" s="80">
        <f t="shared" si="4"/>
        <v>115.0996</v>
      </c>
    </row>
    <row r="12" spans="2:14" x14ac:dyDescent="0.25">
      <c r="B12" s="28"/>
      <c r="C12" s="29"/>
      <c r="D12" s="65"/>
      <c r="E12" s="65"/>
      <c r="F12" s="65"/>
      <c r="G12" s="65"/>
      <c r="H12" s="65"/>
      <c r="I12" s="65"/>
      <c r="J12" s="62"/>
      <c r="K12" s="65"/>
      <c r="L12" s="62"/>
      <c r="M12" s="79"/>
      <c r="N12" s="80"/>
    </row>
    <row r="13" spans="2:14" ht="39.6" x14ac:dyDescent="0.25">
      <c r="B13" s="28"/>
      <c r="C13" s="29" t="s">
        <v>47</v>
      </c>
      <c r="D13" s="65"/>
      <c r="E13" s="65"/>
      <c r="F13" s="65"/>
      <c r="G13" s="65"/>
      <c r="H13" s="65"/>
      <c r="I13" s="65"/>
      <c r="J13" s="62"/>
      <c r="K13" s="65"/>
      <c r="L13" s="62"/>
      <c r="M13" s="79"/>
      <c r="N13" s="80"/>
    </row>
    <row r="14" spans="2:14" x14ac:dyDescent="0.25">
      <c r="B14" s="28"/>
      <c r="C14" s="29"/>
      <c r="D14" s="65"/>
      <c r="E14" s="65"/>
      <c r="F14" s="65"/>
      <c r="G14" s="65"/>
      <c r="H14" s="65"/>
      <c r="I14" s="65"/>
      <c r="J14" s="62"/>
      <c r="K14" s="65"/>
      <c r="L14" s="62"/>
      <c r="M14" s="79"/>
      <c r="N14" s="80"/>
    </row>
    <row r="15" spans="2:14" ht="52.8" x14ac:dyDescent="0.25">
      <c r="B15" s="28"/>
      <c r="C15" s="29" t="s">
        <v>37</v>
      </c>
      <c r="D15" s="65"/>
      <c r="E15" s="65"/>
      <c r="F15" s="65"/>
      <c r="G15" s="65"/>
      <c r="H15" s="65"/>
      <c r="I15" s="65"/>
      <c r="J15" s="62"/>
      <c r="K15" s="65"/>
      <c r="L15" s="62"/>
      <c r="M15" s="79"/>
      <c r="N15" s="80"/>
    </row>
    <row r="16" spans="2:14" x14ac:dyDescent="0.25">
      <c r="B16" s="30"/>
      <c r="C16" s="31"/>
      <c r="D16" s="66"/>
      <c r="E16" s="66"/>
      <c r="F16" s="66"/>
      <c r="G16" s="66"/>
      <c r="H16" s="66"/>
      <c r="I16" s="66"/>
      <c r="J16" s="75"/>
      <c r="K16" s="66"/>
      <c r="L16" s="75"/>
      <c r="M16" s="81"/>
      <c r="N16" s="82"/>
    </row>
    <row r="17" spans="2:14" x14ac:dyDescent="0.25">
      <c r="B17" s="95" t="s">
        <v>34</v>
      </c>
      <c r="C17" s="58"/>
      <c r="D17" s="64"/>
      <c r="E17" s="64"/>
      <c r="F17" s="64"/>
      <c r="G17" s="64"/>
      <c r="H17" s="64"/>
      <c r="I17" s="64"/>
      <c r="J17" s="74"/>
      <c r="K17" s="64"/>
      <c r="L17" s="74"/>
      <c r="M17" s="77"/>
      <c r="N17" s="78"/>
    </row>
    <row r="18" spans="2:14" ht="39.6" x14ac:dyDescent="0.25">
      <c r="B18" s="28"/>
      <c r="C18" s="29" t="s">
        <v>28</v>
      </c>
      <c r="D18" s="65"/>
      <c r="E18" s="65"/>
      <c r="F18" s="65"/>
      <c r="G18" s="65"/>
      <c r="H18" s="65"/>
      <c r="I18" s="65"/>
      <c r="J18" s="62"/>
      <c r="K18" s="65"/>
      <c r="L18" s="62"/>
      <c r="M18" s="79"/>
      <c r="N18" s="80"/>
    </row>
    <row r="19" spans="2:14" x14ac:dyDescent="0.25">
      <c r="B19" s="28"/>
      <c r="C19" s="60" t="s">
        <v>30</v>
      </c>
      <c r="D19" s="65">
        <v>48.16</v>
      </c>
      <c r="E19" s="65">
        <v>49.45</v>
      </c>
      <c r="F19" s="65">
        <f>+E19*1.01</f>
        <v>49.944500000000005</v>
      </c>
      <c r="G19" s="65">
        <v>50.24</v>
      </c>
      <c r="H19" s="65">
        <f>+G19*1.01</f>
        <v>50.742400000000004</v>
      </c>
      <c r="I19" s="65">
        <v>51.34</v>
      </c>
      <c r="J19" s="62">
        <f>+I19*1.01</f>
        <v>51.853400000000001</v>
      </c>
      <c r="K19" s="65">
        <v>52.12</v>
      </c>
      <c r="L19" s="62">
        <f>+K19*1.01</f>
        <v>52.641199999999998</v>
      </c>
      <c r="M19" s="79">
        <v>52.82</v>
      </c>
      <c r="N19" s="80">
        <f>+M19*1.01</f>
        <v>53.348199999999999</v>
      </c>
    </row>
    <row r="20" spans="2:14" ht="26.4" x14ac:dyDescent="0.25">
      <c r="B20" s="28"/>
      <c r="C20" s="29" t="s">
        <v>27</v>
      </c>
      <c r="D20" s="65">
        <v>23.51</v>
      </c>
      <c r="E20" s="65">
        <v>24.14</v>
      </c>
      <c r="F20" s="65">
        <f>+E20*1.01</f>
        <v>24.381399999999999</v>
      </c>
      <c r="G20" s="65">
        <v>24.52</v>
      </c>
      <c r="H20" s="65">
        <f>+G20*1.01</f>
        <v>24.7652</v>
      </c>
      <c r="I20" s="65">
        <v>25.05</v>
      </c>
      <c r="J20" s="62">
        <f>+I20*1.01</f>
        <v>25.3005</v>
      </c>
      <c r="K20" s="65">
        <v>25.43</v>
      </c>
      <c r="L20" s="62">
        <f>+K20*1.01</f>
        <v>25.6843</v>
      </c>
      <c r="M20" s="79">
        <v>25.77</v>
      </c>
      <c r="N20" s="80">
        <f>+M20*1.01</f>
        <v>26.027699999999999</v>
      </c>
    </row>
    <row r="21" spans="2:14" ht="26.4" x14ac:dyDescent="0.25">
      <c r="B21" s="28"/>
      <c r="C21" s="60" t="s">
        <v>29</v>
      </c>
      <c r="D21" s="65">
        <v>96.06</v>
      </c>
      <c r="E21" s="65">
        <v>98.62</v>
      </c>
      <c r="F21" s="65">
        <f>+E21*1.01</f>
        <v>99.606200000000001</v>
      </c>
      <c r="G21" s="65">
        <v>100.19</v>
      </c>
      <c r="H21" s="65">
        <f>+G21*1.01</f>
        <v>101.1919</v>
      </c>
      <c r="I21" s="65">
        <v>102.37</v>
      </c>
      <c r="J21" s="62">
        <f>+I21*1.01</f>
        <v>103.39370000000001</v>
      </c>
      <c r="K21" s="65">
        <v>103.93</v>
      </c>
      <c r="L21" s="62">
        <f>+K21*1.01</f>
        <v>104.9693</v>
      </c>
      <c r="M21" s="79">
        <v>105.33</v>
      </c>
      <c r="N21" s="80">
        <f>+M21*1.01</f>
        <v>106.38330000000001</v>
      </c>
    </row>
    <row r="22" spans="2:14" ht="26.4" x14ac:dyDescent="0.25">
      <c r="B22" s="28"/>
      <c r="C22" s="29" t="s">
        <v>27</v>
      </c>
      <c r="D22" s="65">
        <v>48.16</v>
      </c>
      <c r="E22" s="65">
        <v>49.45</v>
      </c>
      <c r="F22" s="65">
        <f>+E22*1.01</f>
        <v>49.944500000000005</v>
      </c>
      <c r="G22" s="65">
        <v>50.24</v>
      </c>
      <c r="H22" s="65">
        <f>+G22*1.01</f>
        <v>50.742400000000004</v>
      </c>
      <c r="I22" s="65">
        <v>51.34</v>
      </c>
      <c r="J22" s="62">
        <f>+I22*1.01</f>
        <v>51.853400000000001</v>
      </c>
      <c r="K22" s="65">
        <v>52.12</v>
      </c>
      <c r="L22" s="62">
        <f>+K22*1.01</f>
        <v>52.641199999999998</v>
      </c>
      <c r="M22" s="79">
        <v>52.82</v>
      </c>
      <c r="N22" s="80">
        <f>+M22*1.01</f>
        <v>53.348199999999999</v>
      </c>
    </row>
    <row r="23" spans="2:14" x14ac:dyDescent="0.25">
      <c r="B23" s="30"/>
      <c r="C23" s="31"/>
      <c r="D23" s="66"/>
      <c r="E23" s="66"/>
      <c r="F23" s="66"/>
      <c r="G23" s="66"/>
      <c r="H23" s="66"/>
      <c r="I23" s="66"/>
      <c r="J23" s="75"/>
      <c r="K23" s="66"/>
      <c r="L23" s="75"/>
      <c r="M23" s="81"/>
      <c r="N23" s="82"/>
    </row>
    <row r="24" spans="2:14" x14ac:dyDescent="0.25">
      <c r="B24" s="97" t="s">
        <v>36</v>
      </c>
      <c r="C24" s="57"/>
      <c r="D24" s="67"/>
      <c r="E24" s="67"/>
      <c r="F24" s="67"/>
      <c r="G24" s="67"/>
      <c r="H24" s="67"/>
      <c r="I24" s="67"/>
      <c r="J24" s="76"/>
      <c r="K24" s="67"/>
      <c r="L24" s="76"/>
      <c r="M24" s="83"/>
      <c r="N24" s="84"/>
    </row>
    <row r="25" spans="2:14" x14ac:dyDescent="0.25">
      <c r="B25" s="28"/>
      <c r="C25" s="29" t="s">
        <v>35</v>
      </c>
      <c r="D25" s="65">
        <v>91.06</v>
      </c>
      <c r="E25" s="65">
        <v>93.49</v>
      </c>
      <c r="F25" s="65">
        <f>+E25*1.01</f>
        <v>94.424899999999994</v>
      </c>
      <c r="G25" s="65">
        <v>94.98</v>
      </c>
      <c r="H25" s="65">
        <f>+G25*1.01</f>
        <v>95.9298</v>
      </c>
      <c r="I25" s="65">
        <v>97.05</v>
      </c>
      <c r="J25" s="62">
        <f>+I25*1.01</f>
        <v>98.020499999999998</v>
      </c>
      <c r="K25" s="65">
        <v>98.53</v>
      </c>
      <c r="L25" s="62">
        <f>+K25*1.01</f>
        <v>99.515299999999996</v>
      </c>
      <c r="M25" s="79">
        <v>99.86</v>
      </c>
      <c r="N25" s="80">
        <f>+M25*1.01</f>
        <v>100.8586</v>
      </c>
    </row>
    <row r="26" spans="2:14" x14ac:dyDescent="0.25">
      <c r="B26" s="28"/>
      <c r="C26" s="29" t="s">
        <v>38</v>
      </c>
      <c r="D26" s="65">
        <v>345.2</v>
      </c>
      <c r="E26" s="65">
        <v>354.42</v>
      </c>
      <c r="F26" s="65">
        <f>+E26*1.01</f>
        <v>357.96420000000001</v>
      </c>
      <c r="G26" s="65">
        <v>360.06</v>
      </c>
      <c r="H26" s="65">
        <f>+G26*1.01</f>
        <v>363.66059999999999</v>
      </c>
      <c r="I26" s="65">
        <v>367.91</v>
      </c>
      <c r="J26" s="62">
        <f>+I26*1.01</f>
        <v>371.58910000000003</v>
      </c>
      <c r="K26" s="65">
        <v>373.5</v>
      </c>
      <c r="L26" s="62">
        <f>+K26*1.01</f>
        <v>377.23500000000001</v>
      </c>
      <c r="M26" s="79">
        <v>378.54</v>
      </c>
      <c r="N26" s="80">
        <f>+M26*1.01</f>
        <v>382.3254</v>
      </c>
    </row>
    <row r="27" spans="2:14" ht="13.8" thickBot="1" x14ac:dyDescent="0.3">
      <c r="B27" s="32"/>
      <c r="C27" s="98" t="s">
        <v>39</v>
      </c>
      <c r="D27" s="99">
        <v>94.7</v>
      </c>
      <c r="E27" s="99">
        <v>97.23</v>
      </c>
      <c r="F27" s="99">
        <f>+E27*1.01</f>
        <v>98.202300000000008</v>
      </c>
      <c r="G27" s="99">
        <v>98.78</v>
      </c>
      <c r="H27" s="99">
        <f>+G27*1.01</f>
        <v>99.767800000000008</v>
      </c>
      <c r="I27" s="99">
        <v>100.93</v>
      </c>
      <c r="J27" s="100">
        <f>+I27*1.01</f>
        <v>101.9393</v>
      </c>
      <c r="K27" s="99">
        <v>102.46</v>
      </c>
      <c r="L27" s="100">
        <f>+K27*1.01</f>
        <v>103.4846</v>
      </c>
      <c r="M27" s="85">
        <v>103.84</v>
      </c>
      <c r="N27" s="86">
        <f>+M27*1.01</f>
        <v>104.8784</v>
      </c>
    </row>
    <row r="28" spans="2:14" x14ac:dyDescent="0.25">
      <c r="B28" s="54"/>
      <c r="C28" s="55"/>
      <c r="D28" s="53"/>
      <c r="E28" s="53"/>
      <c r="F28" s="53"/>
    </row>
    <row r="29" spans="2:14" ht="16.5" customHeight="1" x14ac:dyDescent="0.25">
      <c r="B29" s="54"/>
      <c r="C29" s="116" t="s">
        <v>50</v>
      </c>
      <c r="D29" s="116"/>
      <c r="E29" s="116"/>
      <c r="F29" s="116"/>
      <c r="G29" s="116"/>
      <c r="H29" s="116"/>
      <c r="I29" s="116"/>
      <c r="J29" s="116"/>
      <c r="K29" s="116"/>
    </row>
    <row r="30" spans="2:14" x14ac:dyDescent="0.25">
      <c r="B30" s="54"/>
      <c r="C30" s="55"/>
      <c r="D30" s="53"/>
      <c r="E30" s="53"/>
      <c r="F30" s="53"/>
    </row>
    <row r="31" spans="2:14" x14ac:dyDescent="0.25">
      <c r="B31" s="54"/>
      <c r="C31" s="55"/>
      <c r="D31" s="53"/>
      <c r="E31" s="53"/>
      <c r="F31" s="53"/>
    </row>
    <row r="32" spans="2:14" x14ac:dyDescent="0.25">
      <c r="B32" s="54"/>
      <c r="C32" s="55"/>
      <c r="D32" s="53"/>
      <c r="E32" s="53"/>
      <c r="F32" s="53"/>
    </row>
    <row r="33" spans="2:6" x14ac:dyDescent="0.25">
      <c r="B33" s="54"/>
      <c r="C33" s="55"/>
      <c r="D33" s="53"/>
      <c r="E33" s="53"/>
      <c r="F33" s="53"/>
    </row>
    <row r="34" spans="2:6" x14ac:dyDescent="0.25">
      <c r="B34" s="54"/>
      <c r="C34" s="55"/>
      <c r="D34" s="53"/>
      <c r="E34" s="53"/>
      <c r="F34" s="53"/>
    </row>
    <row r="35" spans="2:6" x14ac:dyDescent="0.25">
      <c r="B35" s="54"/>
      <c r="C35" s="55"/>
      <c r="D35" s="53"/>
      <c r="E35" s="53"/>
      <c r="F35" s="53"/>
    </row>
    <row r="36" spans="2:6" x14ac:dyDescent="0.25">
      <c r="B36" s="54"/>
      <c r="C36" s="55"/>
      <c r="D36" s="53"/>
      <c r="E36" s="53"/>
      <c r="F36" s="53"/>
    </row>
    <row r="37" spans="2:6" x14ac:dyDescent="0.25">
      <c r="B37" s="54"/>
      <c r="C37" s="55"/>
      <c r="D37" s="53"/>
      <c r="E37" s="53"/>
      <c r="F37" s="53"/>
    </row>
    <row r="38" spans="2:6" x14ac:dyDescent="0.25">
      <c r="B38" s="54"/>
      <c r="C38" s="55"/>
      <c r="D38" s="53"/>
      <c r="E38" s="53"/>
      <c r="F38" s="53"/>
    </row>
    <row r="39" spans="2:6" x14ac:dyDescent="0.25">
      <c r="B39" s="54"/>
      <c r="C39" s="55"/>
      <c r="D39" s="53"/>
      <c r="E39" s="53"/>
      <c r="F39" s="53"/>
    </row>
    <row r="40" spans="2:6" x14ac:dyDescent="0.25">
      <c r="B40" s="54"/>
      <c r="C40" s="55"/>
      <c r="D40" s="53"/>
      <c r="E40" s="53"/>
      <c r="F40" s="53"/>
    </row>
    <row r="41" spans="2:6" x14ac:dyDescent="0.25">
      <c r="B41" s="54"/>
      <c r="C41" s="55"/>
      <c r="D41" s="53"/>
      <c r="E41" s="53"/>
      <c r="F41" s="53"/>
    </row>
    <row r="42" spans="2:6" x14ac:dyDescent="0.25">
      <c r="B42" s="54"/>
      <c r="C42" s="55"/>
      <c r="D42" s="53"/>
      <c r="E42" s="53"/>
      <c r="F42" s="53"/>
    </row>
    <row r="43" spans="2:6" x14ac:dyDescent="0.25">
      <c r="B43" s="54"/>
      <c r="C43" s="55"/>
      <c r="D43" s="53"/>
      <c r="E43" s="53"/>
      <c r="F43" s="53"/>
    </row>
    <row r="44" spans="2:6" x14ac:dyDescent="0.25">
      <c r="B44" s="54"/>
      <c r="C44" s="55"/>
      <c r="D44" s="53"/>
      <c r="E44" s="53"/>
      <c r="F44" s="53"/>
    </row>
    <row r="45" spans="2:6" x14ac:dyDescent="0.25">
      <c r="B45" s="54"/>
      <c r="C45" s="55"/>
      <c r="D45" s="53"/>
      <c r="E45" s="53"/>
      <c r="F45" s="53"/>
    </row>
    <row r="46" spans="2:6" x14ac:dyDescent="0.25">
      <c r="B46" s="54"/>
      <c r="C46" s="55"/>
      <c r="D46" s="53"/>
      <c r="E46" s="53"/>
      <c r="F46" s="53"/>
    </row>
    <row r="47" spans="2:6" x14ac:dyDescent="0.25">
      <c r="B47" s="54"/>
      <c r="C47" s="55"/>
      <c r="D47" s="53"/>
      <c r="E47" s="53"/>
      <c r="F47" s="53"/>
    </row>
    <row r="48" spans="2:6" x14ac:dyDescent="0.25">
      <c r="B48" s="54"/>
      <c r="C48" s="55"/>
      <c r="D48" s="56"/>
      <c r="E48" s="56"/>
      <c r="F48" s="56"/>
    </row>
    <row r="49" spans="2:6" x14ac:dyDescent="0.25">
      <c r="B49" s="54"/>
      <c r="C49" s="55"/>
      <c r="D49" s="54"/>
      <c r="E49" s="54"/>
      <c r="F49" s="54"/>
    </row>
    <row r="50" spans="2:6" x14ac:dyDescent="0.25">
      <c r="B50" s="54"/>
      <c r="C50" s="55"/>
      <c r="D50" s="54"/>
      <c r="E50" s="54"/>
      <c r="F50" s="54"/>
    </row>
    <row r="51" spans="2:6" x14ac:dyDescent="0.25">
      <c r="B51" s="54"/>
      <c r="C51" s="55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2015-11-03T17:00:00+00:00</MeetingStartDate>
    <EnclosureFileNumber xmlns="d08b57ff-b9b7-4581-975d-98f87b579a51">132289/15</EnclosureFileNumber>
    <AgendaId xmlns="d08b57ff-b9b7-4581-975d-98f87b579a51">4468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1974981</FusionId>
    <AgendaAccessLevelName xmlns="d08b57ff-b9b7-4581-975d-98f87b579a51">Åben</AgendaAccessLevelName>
    <UNC xmlns="d08b57ff-b9b7-4581-975d-98f87b579a51">1779788</UNC>
    <MeetingTitle xmlns="d08b57ff-b9b7-4581-975d-98f87b579a51">03-11-2015</MeetingTitle>
    <MeetingDateAndTime xmlns="d08b57ff-b9b7-4581-975d-98f87b579a51">03-11-2015 fra 18:00 - 19:50</MeetingDateAndTime>
    <MeetingEndDate xmlns="d08b57ff-b9b7-4581-975d-98f87b579a51">2015-11-03T18:50:00+00:00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04EAD-DD42-43EF-B8C0-0C3381595130}"/>
</file>

<file path=customXml/itemProps2.xml><?xml version="1.0" encoding="utf-8"?>
<ds:datastoreItem xmlns:ds="http://schemas.openxmlformats.org/officeDocument/2006/customXml" ds:itemID="{B49E5E8E-E14D-45DE-A7AB-2D8021A468E8}"/>
</file>

<file path=customXml/itemProps3.xml><?xml version="1.0" encoding="utf-8"?>
<ds:datastoreItem xmlns:ds="http://schemas.openxmlformats.org/officeDocument/2006/customXml" ds:itemID="{3EDE94D8-ED95-4700-B378-9419FD132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BYR-03-11-2015 - Bilag 511.01 Takstblad 2016</dc:title>
  <dc:subject>ØVRIGE</dc:subject>
  <dc:creator>FINL</dc:creator>
  <cp:lastModifiedBy>Benthe Jensen</cp:lastModifiedBy>
  <cp:lastPrinted>2015-10-13T05:58:14Z</cp:lastPrinted>
  <dcterms:created xsi:type="dcterms:W3CDTF">2008-09-08T07:06:35Z</dcterms:created>
  <dcterms:modified xsi:type="dcterms:W3CDTF">2015-10-13T05:58:23Z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